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74B4B8A4-7AF2-4E87-98CC-A28F21355EE7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EAEPED_OG!$B$2:$H$160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G13" i="1" s="1"/>
  <c r="G51" i="1"/>
  <c r="G39" i="1"/>
  <c r="G38" i="1"/>
  <c r="G37" i="1"/>
  <c r="G36" i="1"/>
  <c r="G35" i="1"/>
  <c r="G34" i="1"/>
  <c r="G33" i="1"/>
  <c r="G32" i="1"/>
  <c r="G29" i="1"/>
  <c r="G28" i="1"/>
  <c r="G27" i="1"/>
  <c r="G26" i="1"/>
  <c r="G25" i="1"/>
  <c r="G24" i="1"/>
  <c r="G23" i="1"/>
  <c r="G22" i="1"/>
  <c r="G21" i="1"/>
  <c r="G19" i="1"/>
  <c r="G18" i="1"/>
  <c r="G113" i="1"/>
  <c r="G112" i="1"/>
  <c r="G111" i="1"/>
  <c r="G110" i="1"/>
  <c r="G109" i="1"/>
  <c r="G108" i="1"/>
  <c r="G107" i="1"/>
  <c r="G106" i="1"/>
  <c r="F113" i="1"/>
  <c r="F112" i="1"/>
  <c r="F111" i="1"/>
  <c r="F110" i="1"/>
  <c r="F109" i="1"/>
  <c r="F108" i="1"/>
  <c r="F107" i="1"/>
  <c r="F106" i="1"/>
  <c r="F105" i="1"/>
  <c r="G103" i="1"/>
  <c r="G102" i="1"/>
  <c r="G101" i="1"/>
  <c r="G100" i="1"/>
  <c r="G99" i="1"/>
  <c r="G98" i="1"/>
  <c r="G97" i="1"/>
  <c r="G96" i="1"/>
  <c r="G95" i="1"/>
  <c r="F103" i="1"/>
  <c r="F102" i="1"/>
  <c r="F101" i="1"/>
  <c r="F100" i="1"/>
  <c r="F99" i="1"/>
  <c r="F98" i="1"/>
  <c r="F97" i="1"/>
  <c r="F96" i="1"/>
  <c r="F95" i="1"/>
  <c r="G93" i="1"/>
  <c r="G92" i="1"/>
  <c r="G88" i="1"/>
  <c r="F93" i="1"/>
  <c r="F92" i="1"/>
  <c r="F88" i="1"/>
  <c r="H88" i="1" s="1"/>
  <c r="F51" i="1"/>
  <c r="F39" i="1"/>
  <c r="F38" i="1"/>
  <c r="F37" i="1"/>
  <c r="F36" i="1"/>
  <c r="F35" i="1"/>
  <c r="F34" i="1"/>
  <c r="F32" i="1"/>
  <c r="F29" i="1"/>
  <c r="F28" i="1"/>
  <c r="F27" i="1"/>
  <c r="F26" i="1"/>
  <c r="F25" i="1"/>
  <c r="F24" i="1"/>
  <c r="F23" i="1"/>
  <c r="F22" i="1"/>
  <c r="F21" i="1"/>
  <c r="F19" i="1"/>
  <c r="F18" i="1"/>
  <c r="H18" i="1" s="1"/>
  <c r="F17" i="1"/>
  <c r="G17" i="1" s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97" i="1"/>
  <c r="H102" i="1"/>
  <c r="H92" i="1"/>
  <c r="H93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42" i="1"/>
  <c r="H43" i="1"/>
  <c r="H44" i="1"/>
  <c r="H45" i="1"/>
  <c r="H46" i="1"/>
  <c r="H47" i="1"/>
  <c r="H48" i="1"/>
  <c r="H49" i="1"/>
  <c r="H41" i="1"/>
  <c r="H35" i="1"/>
  <c r="H23" i="1"/>
  <c r="H28" i="1"/>
  <c r="H14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H107" i="1" s="1"/>
  <c r="E108" i="1"/>
  <c r="E109" i="1"/>
  <c r="H109" i="1" s="1"/>
  <c r="E110" i="1"/>
  <c r="H110" i="1" s="1"/>
  <c r="E111" i="1"/>
  <c r="H111" i="1" s="1"/>
  <c r="E112" i="1"/>
  <c r="E113" i="1"/>
  <c r="E105" i="1"/>
  <c r="H105" i="1" s="1"/>
  <c r="E96" i="1"/>
  <c r="H96" i="1" s="1"/>
  <c r="E97" i="1"/>
  <c r="E98" i="1"/>
  <c r="H98" i="1" s="1"/>
  <c r="E99" i="1"/>
  <c r="H99" i="1" s="1"/>
  <c r="E100" i="1"/>
  <c r="E101" i="1"/>
  <c r="E102" i="1"/>
  <c r="E103" i="1"/>
  <c r="H103" i="1" s="1"/>
  <c r="E95" i="1"/>
  <c r="H95" i="1" s="1"/>
  <c r="E88" i="1"/>
  <c r="E89" i="1"/>
  <c r="F89" i="1" s="1"/>
  <c r="G89" i="1" s="1"/>
  <c r="E90" i="1"/>
  <c r="F90" i="1" s="1"/>
  <c r="G90" i="1" s="1"/>
  <c r="E91" i="1"/>
  <c r="F91" i="1" s="1"/>
  <c r="G91" i="1" s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E37" i="1"/>
  <c r="E38" i="1"/>
  <c r="H38" i="1" s="1"/>
  <c r="E39" i="1"/>
  <c r="H39" i="1" s="1"/>
  <c r="E31" i="1"/>
  <c r="E29" i="1"/>
  <c r="E22" i="1"/>
  <c r="H22" i="1" s="1"/>
  <c r="E23" i="1"/>
  <c r="E24" i="1"/>
  <c r="E25" i="1"/>
  <c r="H25" i="1" s="1"/>
  <c r="E26" i="1"/>
  <c r="E27" i="1"/>
  <c r="H27" i="1" s="1"/>
  <c r="E28" i="1"/>
  <c r="E21" i="1"/>
  <c r="E14" i="1"/>
  <c r="E15" i="1"/>
  <c r="F15" i="1" s="1"/>
  <c r="G15" i="1" s="1"/>
  <c r="E16" i="1"/>
  <c r="F16" i="1" s="1"/>
  <c r="E17" i="1"/>
  <c r="E18" i="1"/>
  <c r="E19" i="1"/>
  <c r="H19" i="1" s="1"/>
  <c r="E13" i="1"/>
  <c r="H13" i="1" l="1"/>
  <c r="H89" i="1"/>
  <c r="F87" i="1"/>
  <c r="G87" i="1" s="1"/>
  <c r="G86" i="1" s="1"/>
  <c r="H108" i="1"/>
  <c r="H106" i="1"/>
  <c r="H113" i="1"/>
  <c r="H112" i="1"/>
  <c r="H101" i="1"/>
  <c r="H100" i="1"/>
  <c r="H94" i="1" s="1"/>
  <c r="H91" i="1"/>
  <c r="H90" i="1"/>
  <c r="H51" i="1"/>
  <c r="H50" i="1" s="1"/>
  <c r="H37" i="1"/>
  <c r="H31" i="1"/>
  <c r="H30" i="1" s="1"/>
  <c r="H36" i="1"/>
  <c r="H24" i="1"/>
  <c r="H20" i="1" s="1"/>
  <c r="H29" i="1"/>
  <c r="H21" i="1"/>
  <c r="H26" i="1"/>
  <c r="H17" i="1"/>
  <c r="H16" i="1"/>
  <c r="H15" i="1"/>
  <c r="H151" i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G94" i="1"/>
  <c r="F94" i="1"/>
  <c r="E94" i="1"/>
  <c r="D94" i="1"/>
  <c r="C94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G50" i="1"/>
  <c r="F50" i="1"/>
  <c r="E50" i="1"/>
  <c r="D50" i="1"/>
  <c r="C50" i="1"/>
  <c r="H40" i="1"/>
  <c r="G40" i="1"/>
  <c r="F40" i="1"/>
  <c r="E40" i="1"/>
  <c r="D40" i="1"/>
  <c r="C40" i="1"/>
  <c r="G30" i="1"/>
  <c r="F30" i="1"/>
  <c r="E30" i="1"/>
  <c r="D30" i="1"/>
  <c r="C30" i="1"/>
  <c r="G20" i="1"/>
  <c r="F20" i="1"/>
  <c r="E20" i="1"/>
  <c r="D20" i="1"/>
  <c r="C20" i="1"/>
  <c r="G12" i="1"/>
  <c r="F12" i="1"/>
  <c r="E12" i="1"/>
  <c r="D12" i="1"/>
  <c r="C12" i="1"/>
  <c r="F86" i="1" l="1"/>
  <c r="F85" i="1" s="1"/>
  <c r="H87" i="1"/>
  <c r="H86" i="1" s="1"/>
  <c r="H85" i="1" s="1"/>
  <c r="H12" i="1"/>
  <c r="H10" i="1" s="1"/>
  <c r="G85" i="1"/>
  <c r="D85" i="1"/>
  <c r="C85" i="1"/>
  <c r="D10" i="1"/>
  <c r="G10" i="1"/>
  <c r="F10" i="1"/>
  <c r="C10" i="1"/>
  <c r="E85" i="1"/>
  <c r="E10" i="1"/>
  <c r="G160" i="1" l="1"/>
  <c r="D160" i="1"/>
  <c r="E160" i="1"/>
  <c r="C160" i="1"/>
  <c r="F160" i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<sst xmlns="http://schemas.openxmlformats.org/spreadsheetml/2006/main" count="163" uniqueCount="90">
  <si>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</si>
  <si>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</si>
  <si>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</si>
  <si>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</si>
  <si>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</si>
  <si>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</si>
  <si>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</si>
  <si>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</si>
  <si>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</si>
  <si>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</si>
  <si>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</si>
  <si>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</si>
  <si>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</si>
  <si>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</si>
  <si>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</si>
  <si>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</si>
  <si>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</si>
  <si>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</si>
  <si>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</si>
  <si>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</si>
  <si>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</si>
  <si>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</si>
  <si>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</si>
  <si>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</si>
  <si>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</si>
  <si>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</si>
  <si>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</si>
  <si>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</si>
  <si>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</si>
  <si>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</si>
  <si>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</si>
  <si>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</si>
  <si>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</si>
  <si>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</si>
  <si>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</si>
  <si>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</si>
  <si>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</si>
  <si>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</si>
  <si>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</si>
  <si>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</si>
  <si>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</si>
  <si>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</si>
  <si>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</si>
  <si>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</si>
  <si>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</si>
  <si>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</si>
  <si>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</si>
  <si>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</si>
  <si>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</si>
  <si>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</si>
  <si>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</si>
  <si>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</si>
  <si>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</si>
  <si>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</si>
  <si>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</si>
  <si>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</si>
  <si>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</si>
  <si>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</si>
  <si>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</si>
  <si>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</si>
  <si>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</si>
  <si>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</si>
  <si>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</si>
  <si>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</si>
  <si>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</si>
  <si>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</si>
  <si>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</si>
  <si>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</si>
  <si>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</si>
  <si>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</si>
  <si>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</si>
  <si>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</si>
  <si>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</si>
  <si>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</si>
  <si>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</si>
  <si>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</si>
  <si>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</si>
  <si>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</si>
  <si>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</si>
  <si>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</si>
  <si>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</si>
  <si>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</si>
  <si>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</si>
  <si>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</si>
  <si>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</si>
  <si>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</si>
  <si>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</si>
  <si>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</si>
  <si>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EL COLEGIO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</si>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</sst>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28" zoomScale="90" zoomScaleNormal="90" workbookViewId="0">
      <selection activeCell="F173" sqref="F17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6915343</v>
      </c>
      <c r="D10" s="8">
        <f>SUM(D12,D20,D30,D40,D50,D60,D64,D73,D77)</f>
        <v>100</v>
      </c>
      <c r="E10" s="24">
        <f t="shared" ref="E10:H10" si="0">SUM(E12,E20,E30,E40,E50,E60,E64,E73,E77)</f>
        <v>6915443</v>
      </c>
      <c r="F10" s="8">
        <f t="shared" si="0"/>
        <v>6783148</v>
      </c>
      <c r="G10" s="8">
        <f t="shared" si="0"/>
        <v>6630320</v>
      </c>
      <c r="H10" s="24">
        <f t="shared" si="0"/>
        <v>132295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6364942</v>
      </c>
      <c r="D12" s="7">
        <f>SUM(D13:D19)</f>
        <v>-141077</v>
      </c>
      <c r="E12" s="25">
        <f t="shared" ref="E12:H12" si="1">SUM(E13:E19)</f>
        <v>6223865</v>
      </c>
      <c r="F12" s="7">
        <f t="shared" si="1"/>
        <v>6223865</v>
      </c>
      <c r="G12" s="7">
        <f t="shared" si="1"/>
        <v>6121808</v>
      </c>
      <c r="H12" s="25">
        <f t="shared" si="1"/>
        <v>0</v>
      </c>
    </row>
    <row r="13" spans="2:9" ht="24" x14ac:dyDescent="0.2">
      <c r="B13" s="10" t="s">
        <v>14</v>
      </c>
      <c r="C13" s="22">
        <v>3104030</v>
      </c>
      <c r="D13" s="22">
        <v>-90547</v>
      </c>
      <c r="E13" s="26">
        <f>SUM(C13:D13)</f>
        <v>3013483</v>
      </c>
      <c r="F13" s="23">
        <f t="shared" ref="F13:G13" si="2">E13</f>
        <v>3013483</v>
      </c>
      <c r="G13" s="23">
        <f t="shared" si="2"/>
        <v>3013483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3">SUM(C14:D14)</f>
        <v>0</v>
      </c>
      <c r="F14" s="23">
        <v>0</v>
      </c>
      <c r="G14" s="23">
        <v>0</v>
      </c>
      <c r="H14" s="30">
        <f t="shared" ref="H14:H79" si="4">SUM(E14-F14)</f>
        <v>0</v>
      </c>
    </row>
    <row r="15" spans="2:9" x14ac:dyDescent="0.2">
      <c r="B15" s="10" t="s">
        <v>16</v>
      </c>
      <c r="C15" s="22">
        <v>2326262</v>
      </c>
      <c r="D15" s="22">
        <v>-73575</v>
      </c>
      <c r="E15" s="26">
        <f t="shared" si="3"/>
        <v>2252687</v>
      </c>
      <c r="F15" s="23">
        <f>E15</f>
        <v>2252687</v>
      </c>
      <c r="G15" s="23">
        <f t="shared" ref="G15:G19" si="5">F15</f>
        <v>2252687</v>
      </c>
      <c r="H15" s="30">
        <f t="shared" si="4"/>
        <v>0</v>
      </c>
    </row>
    <row r="16" spans="2:9" x14ac:dyDescent="0.2">
      <c r="B16" s="10" t="s">
        <v>17</v>
      </c>
      <c r="C16" s="22">
        <v>695438</v>
      </c>
      <c r="D16" s="22">
        <v>37115</v>
      </c>
      <c r="E16" s="26">
        <f t="shared" si="3"/>
        <v>732553</v>
      </c>
      <c r="F16" s="23">
        <f t="shared" ref="F16:F19" si="6">E16</f>
        <v>732553</v>
      </c>
      <c r="G16" s="23">
        <v>630496</v>
      </c>
      <c r="H16" s="30">
        <f t="shared" si="4"/>
        <v>0</v>
      </c>
    </row>
    <row r="17" spans="2:8" x14ac:dyDescent="0.2">
      <c r="B17" s="10" t="s">
        <v>18</v>
      </c>
      <c r="C17" s="22">
        <v>219212</v>
      </c>
      <c r="D17" s="22">
        <v>-19232</v>
      </c>
      <c r="E17" s="26">
        <f t="shared" si="3"/>
        <v>199980</v>
      </c>
      <c r="F17" s="23">
        <f t="shared" si="6"/>
        <v>199980</v>
      </c>
      <c r="G17" s="23">
        <f t="shared" si="5"/>
        <v>199980</v>
      </c>
      <c r="H17" s="30">
        <f t="shared" si="4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3"/>
        <v>0</v>
      </c>
      <c r="F18" s="23">
        <f t="shared" si="6"/>
        <v>0</v>
      </c>
      <c r="G18" s="23">
        <f t="shared" si="5"/>
        <v>0</v>
      </c>
      <c r="H18" s="30">
        <f t="shared" si="4"/>
        <v>0</v>
      </c>
    </row>
    <row r="19" spans="2:8" x14ac:dyDescent="0.2">
      <c r="B19" s="10" t="s">
        <v>20</v>
      </c>
      <c r="C19" s="22">
        <v>20000</v>
      </c>
      <c r="D19" s="22">
        <v>5162</v>
      </c>
      <c r="E19" s="26">
        <f t="shared" si="3"/>
        <v>25162</v>
      </c>
      <c r="F19" s="23">
        <f t="shared" si="6"/>
        <v>25162</v>
      </c>
      <c r="G19" s="23">
        <f t="shared" si="5"/>
        <v>25162</v>
      </c>
      <c r="H19" s="30">
        <f t="shared" si="4"/>
        <v>0</v>
      </c>
    </row>
    <row r="20" spans="2:8" s="9" customFormat="1" ht="24" x14ac:dyDescent="0.2">
      <c r="B20" s="12" t="s">
        <v>21</v>
      </c>
      <c r="C20" s="7">
        <f>SUM(C21:C29)</f>
        <v>15000</v>
      </c>
      <c r="D20" s="7">
        <f t="shared" ref="D20:H20" si="7">SUM(D21:D29)</f>
        <v>74701</v>
      </c>
      <c r="E20" s="25">
        <f t="shared" si="7"/>
        <v>89701</v>
      </c>
      <c r="F20" s="7">
        <f t="shared" si="7"/>
        <v>89701</v>
      </c>
      <c r="G20" s="7">
        <f t="shared" si="7"/>
        <v>89701</v>
      </c>
      <c r="H20" s="25">
        <f t="shared" si="7"/>
        <v>0</v>
      </c>
    </row>
    <row r="21" spans="2:8" ht="24" x14ac:dyDescent="0.2">
      <c r="B21" s="10" t="s">
        <v>22</v>
      </c>
      <c r="C21" s="22">
        <v>15000</v>
      </c>
      <c r="D21" s="22">
        <v>41079</v>
      </c>
      <c r="E21" s="26">
        <f t="shared" si="3"/>
        <v>56079</v>
      </c>
      <c r="F21" s="23">
        <f t="shared" ref="F21:G29" si="8">E21</f>
        <v>56079</v>
      </c>
      <c r="G21" s="23">
        <f t="shared" si="8"/>
        <v>56079</v>
      </c>
      <c r="H21" s="30">
        <f t="shared" si="4"/>
        <v>0</v>
      </c>
    </row>
    <row r="22" spans="2:8" x14ac:dyDescent="0.2">
      <c r="B22" s="10" t="s">
        <v>23</v>
      </c>
      <c r="C22" s="22">
        <v>0</v>
      </c>
      <c r="D22" s="22">
        <v>6302</v>
      </c>
      <c r="E22" s="26">
        <f t="shared" si="3"/>
        <v>6302</v>
      </c>
      <c r="F22" s="23">
        <f t="shared" si="8"/>
        <v>6302</v>
      </c>
      <c r="G22" s="23">
        <f t="shared" si="8"/>
        <v>6302</v>
      </c>
      <c r="H22" s="30">
        <f t="shared" si="4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3"/>
        <v>0</v>
      </c>
      <c r="F23" s="23">
        <f t="shared" si="8"/>
        <v>0</v>
      </c>
      <c r="G23" s="23">
        <f t="shared" si="8"/>
        <v>0</v>
      </c>
      <c r="H23" s="30">
        <f t="shared" si="4"/>
        <v>0</v>
      </c>
    </row>
    <row r="24" spans="2:8" ht="24" x14ac:dyDescent="0.2">
      <c r="B24" s="10" t="s">
        <v>25</v>
      </c>
      <c r="C24" s="22">
        <v>0</v>
      </c>
      <c r="D24" s="22">
        <v>887</v>
      </c>
      <c r="E24" s="26">
        <f t="shared" si="3"/>
        <v>887</v>
      </c>
      <c r="F24" s="23">
        <f t="shared" si="8"/>
        <v>887</v>
      </c>
      <c r="G24" s="23">
        <f t="shared" si="8"/>
        <v>887</v>
      </c>
      <c r="H24" s="30">
        <f t="shared" si="4"/>
        <v>0</v>
      </c>
    </row>
    <row r="25" spans="2:8" ht="23.45" customHeight="1" x14ac:dyDescent="0.2">
      <c r="B25" s="10" t="s">
        <v>26</v>
      </c>
      <c r="C25" s="22">
        <v>0</v>
      </c>
      <c r="D25" s="22">
        <v>1471</v>
      </c>
      <c r="E25" s="26">
        <f t="shared" si="3"/>
        <v>1471</v>
      </c>
      <c r="F25" s="23">
        <f t="shared" si="8"/>
        <v>1471</v>
      </c>
      <c r="G25" s="23">
        <f t="shared" si="8"/>
        <v>1471</v>
      </c>
      <c r="H25" s="30">
        <f t="shared" si="4"/>
        <v>0</v>
      </c>
    </row>
    <row r="26" spans="2:8" x14ac:dyDescent="0.2">
      <c r="B26" s="10" t="s">
        <v>27</v>
      </c>
      <c r="C26" s="22">
        <v>0</v>
      </c>
      <c r="D26" s="22">
        <v>6000</v>
      </c>
      <c r="E26" s="26">
        <f t="shared" si="3"/>
        <v>6000</v>
      </c>
      <c r="F26" s="23">
        <f t="shared" si="8"/>
        <v>6000</v>
      </c>
      <c r="G26" s="23">
        <f t="shared" si="8"/>
        <v>6000</v>
      </c>
      <c r="H26" s="30">
        <f t="shared" si="4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3"/>
        <v>0</v>
      </c>
      <c r="F27" s="23">
        <f t="shared" si="8"/>
        <v>0</v>
      </c>
      <c r="G27" s="23">
        <f t="shared" si="8"/>
        <v>0</v>
      </c>
      <c r="H27" s="30">
        <f t="shared" si="4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3"/>
        <v>0</v>
      </c>
      <c r="F28" s="23">
        <f t="shared" si="8"/>
        <v>0</v>
      </c>
      <c r="G28" s="23">
        <f t="shared" si="8"/>
        <v>0</v>
      </c>
      <c r="H28" s="30">
        <f t="shared" si="4"/>
        <v>0</v>
      </c>
    </row>
    <row r="29" spans="2:8" ht="26.1" customHeight="1" x14ac:dyDescent="0.2">
      <c r="B29" s="10" t="s">
        <v>30</v>
      </c>
      <c r="C29" s="22">
        <v>0</v>
      </c>
      <c r="D29" s="22">
        <v>18962</v>
      </c>
      <c r="E29" s="26">
        <f t="shared" si="3"/>
        <v>18962</v>
      </c>
      <c r="F29" s="23">
        <f t="shared" si="8"/>
        <v>18962</v>
      </c>
      <c r="G29" s="23">
        <f>F29</f>
        <v>18962</v>
      </c>
      <c r="H29" s="30">
        <f t="shared" si="4"/>
        <v>0</v>
      </c>
    </row>
    <row r="30" spans="2:8" s="9" customFormat="1" ht="24" x14ac:dyDescent="0.2">
      <c r="B30" s="12" t="s">
        <v>31</v>
      </c>
      <c r="C30" s="7">
        <f>SUM(C31:C39)</f>
        <v>335401</v>
      </c>
      <c r="D30" s="7">
        <f t="shared" ref="D30:H30" si="9">SUM(D31:D39)</f>
        <v>172359</v>
      </c>
      <c r="E30" s="25">
        <f t="shared" si="9"/>
        <v>507760</v>
      </c>
      <c r="F30" s="7">
        <f t="shared" si="9"/>
        <v>375465</v>
      </c>
      <c r="G30" s="7">
        <f t="shared" si="9"/>
        <v>324694</v>
      </c>
      <c r="H30" s="25">
        <f t="shared" si="9"/>
        <v>132295</v>
      </c>
    </row>
    <row r="31" spans="2:8" x14ac:dyDescent="0.2">
      <c r="B31" s="10" t="s">
        <v>32</v>
      </c>
      <c r="C31" s="22">
        <v>50000</v>
      </c>
      <c r="D31" s="22">
        <v>88388</v>
      </c>
      <c r="E31" s="26">
        <f t="shared" si="3"/>
        <v>138388</v>
      </c>
      <c r="F31" s="23">
        <v>137987</v>
      </c>
      <c r="G31" s="23">
        <v>87216</v>
      </c>
      <c r="H31" s="30">
        <f t="shared" si="4"/>
        <v>401</v>
      </c>
    </row>
    <row r="32" spans="2:8" x14ac:dyDescent="0.2">
      <c r="B32" s="10" t="s">
        <v>33</v>
      </c>
      <c r="C32" s="22">
        <v>63000</v>
      </c>
      <c r="D32" s="22">
        <v>-59039</v>
      </c>
      <c r="E32" s="26">
        <f t="shared" si="3"/>
        <v>3961</v>
      </c>
      <c r="F32" s="23">
        <f t="shared" ref="F31:G39" si="10">E32</f>
        <v>3961</v>
      </c>
      <c r="G32" s="23">
        <f t="shared" si="10"/>
        <v>3961</v>
      </c>
      <c r="H32" s="30">
        <f t="shared" si="4"/>
        <v>0</v>
      </c>
    </row>
    <row r="33" spans="2:8" ht="24" x14ac:dyDescent="0.2">
      <c r="B33" s="10" t="s">
        <v>34</v>
      </c>
      <c r="C33" s="22">
        <v>199401</v>
      </c>
      <c r="D33" s="22">
        <v>71378</v>
      </c>
      <c r="E33" s="26">
        <f t="shared" si="3"/>
        <v>270779</v>
      </c>
      <c r="F33" s="23">
        <v>138885</v>
      </c>
      <c r="G33" s="23">
        <f t="shared" si="10"/>
        <v>138885</v>
      </c>
      <c r="H33" s="30">
        <f t="shared" si="4"/>
        <v>131894</v>
      </c>
    </row>
    <row r="34" spans="2:8" ht="24.6" customHeight="1" x14ac:dyDescent="0.2">
      <c r="B34" s="10" t="s">
        <v>35</v>
      </c>
      <c r="C34" s="22">
        <v>0</v>
      </c>
      <c r="D34" s="22">
        <v>7749</v>
      </c>
      <c r="E34" s="26">
        <f t="shared" si="3"/>
        <v>7749</v>
      </c>
      <c r="F34" s="23">
        <f t="shared" si="10"/>
        <v>7749</v>
      </c>
      <c r="G34" s="23">
        <f t="shared" si="10"/>
        <v>7749</v>
      </c>
      <c r="H34" s="30">
        <f t="shared" si="4"/>
        <v>0</v>
      </c>
    </row>
    <row r="35" spans="2:8" ht="24" x14ac:dyDescent="0.2">
      <c r="B35" s="10" t="s">
        <v>36</v>
      </c>
      <c r="C35" s="22">
        <v>0</v>
      </c>
      <c r="D35" s="22">
        <v>3126</v>
      </c>
      <c r="E35" s="26">
        <f t="shared" si="3"/>
        <v>3126</v>
      </c>
      <c r="F35" s="23">
        <f t="shared" si="10"/>
        <v>3126</v>
      </c>
      <c r="G35" s="23">
        <f t="shared" si="10"/>
        <v>3126</v>
      </c>
      <c r="H35" s="30">
        <f t="shared" si="4"/>
        <v>0</v>
      </c>
    </row>
    <row r="36" spans="2:8" ht="24" x14ac:dyDescent="0.2">
      <c r="B36" s="10" t="s">
        <v>37</v>
      </c>
      <c r="C36" s="22">
        <v>23000</v>
      </c>
      <c r="D36" s="22">
        <v>-23000</v>
      </c>
      <c r="E36" s="26">
        <f t="shared" si="3"/>
        <v>0</v>
      </c>
      <c r="F36" s="23">
        <f t="shared" si="10"/>
        <v>0</v>
      </c>
      <c r="G36" s="23">
        <f t="shared" si="10"/>
        <v>0</v>
      </c>
      <c r="H36" s="30">
        <f t="shared" si="4"/>
        <v>0</v>
      </c>
    </row>
    <row r="37" spans="2:8" x14ac:dyDescent="0.2">
      <c r="B37" s="10" t="s">
        <v>38</v>
      </c>
      <c r="C37" s="22">
        <v>0</v>
      </c>
      <c r="D37" s="22">
        <v>60523</v>
      </c>
      <c r="E37" s="26">
        <f t="shared" si="3"/>
        <v>60523</v>
      </c>
      <c r="F37" s="23">
        <f t="shared" si="10"/>
        <v>60523</v>
      </c>
      <c r="G37" s="23">
        <f t="shared" si="10"/>
        <v>60523</v>
      </c>
      <c r="H37" s="30">
        <f t="shared" si="4"/>
        <v>0</v>
      </c>
    </row>
    <row r="38" spans="2:8" x14ac:dyDescent="0.2">
      <c r="B38" s="10" t="s">
        <v>39</v>
      </c>
      <c r="C38" s="22">
        <v>0</v>
      </c>
      <c r="D38" s="22">
        <v>22074</v>
      </c>
      <c r="E38" s="26">
        <f t="shared" si="3"/>
        <v>22074</v>
      </c>
      <c r="F38" s="23">
        <f t="shared" si="10"/>
        <v>22074</v>
      </c>
      <c r="G38" s="23">
        <f t="shared" si="10"/>
        <v>22074</v>
      </c>
      <c r="H38" s="30">
        <f t="shared" si="4"/>
        <v>0</v>
      </c>
    </row>
    <row r="39" spans="2:8" x14ac:dyDescent="0.2">
      <c r="B39" s="10" t="s">
        <v>40</v>
      </c>
      <c r="C39" s="22">
        <v>0</v>
      </c>
      <c r="D39" s="22">
        <v>1160</v>
      </c>
      <c r="E39" s="26">
        <f t="shared" si="3"/>
        <v>1160</v>
      </c>
      <c r="F39" s="23">
        <f t="shared" si="10"/>
        <v>1160</v>
      </c>
      <c r="G39" s="23">
        <f t="shared" si="10"/>
        <v>1160</v>
      </c>
      <c r="H39" s="30">
        <f t="shared" si="4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11">SUM(D41:D49)</f>
        <v>0</v>
      </c>
      <c r="E40" s="25">
        <f t="shared" si="11"/>
        <v>0</v>
      </c>
      <c r="F40" s="7">
        <f t="shared" si="11"/>
        <v>0</v>
      </c>
      <c r="G40" s="7">
        <f t="shared" si="11"/>
        <v>0</v>
      </c>
      <c r="H40" s="25">
        <f t="shared" si="11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3"/>
        <v>0</v>
      </c>
      <c r="F41" s="23">
        <v>0</v>
      </c>
      <c r="G41" s="23">
        <v>0</v>
      </c>
      <c r="H41" s="30">
        <f t="shared" si="4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3"/>
        <v>0</v>
      </c>
      <c r="F42" s="23">
        <v>0</v>
      </c>
      <c r="G42" s="23">
        <v>0</v>
      </c>
      <c r="H42" s="30">
        <f t="shared" si="4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3"/>
        <v>0</v>
      </c>
      <c r="F43" s="23">
        <v>0</v>
      </c>
      <c r="G43" s="23">
        <v>0</v>
      </c>
      <c r="H43" s="30">
        <f t="shared" si="4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3"/>
        <v>0</v>
      </c>
      <c r="F44" s="23">
        <v>0</v>
      </c>
      <c r="G44" s="23">
        <v>0</v>
      </c>
      <c r="H44" s="30">
        <f t="shared" si="4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3"/>
        <v>0</v>
      </c>
      <c r="F45" s="23">
        <v>0</v>
      </c>
      <c r="G45" s="23">
        <v>0</v>
      </c>
      <c r="H45" s="30">
        <f t="shared" si="4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3"/>
        <v>0</v>
      </c>
      <c r="F46" s="23">
        <v>0</v>
      </c>
      <c r="G46" s="23">
        <v>0</v>
      </c>
      <c r="H46" s="30">
        <f t="shared" si="4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3"/>
        <v>0</v>
      </c>
      <c r="F47" s="23">
        <v>0</v>
      </c>
      <c r="G47" s="23">
        <v>0</v>
      </c>
      <c r="H47" s="30">
        <f t="shared" si="4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3"/>
        <v>0</v>
      </c>
      <c r="F48" s="23">
        <v>0</v>
      </c>
      <c r="G48" s="23">
        <v>0</v>
      </c>
      <c r="H48" s="30">
        <f t="shared" si="4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3"/>
        <v>0</v>
      </c>
      <c r="F49" s="23">
        <v>0</v>
      </c>
      <c r="G49" s="23">
        <v>0</v>
      </c>
      <c r="H49" s="30">
        <f t="shared" si="4"/>
        <v>0</v>
      </c>
    </row>
    <row r="50" spans="2:8" s="9" customFormat="1" ht="25.5" customHeight="1" x14ac:dyDescent="0.2">
      <c r="B50" s="12" t="s">
        <v>51</v>
      </c>
      <c r="C50" s="7">
        <f>SUM(C51:C59)</f>
        <v>200000</v>
      </c>
      <c r="D50" s="7">
        <f t="shared" ref="D50:H50" si="12">SUM(D51:D59)</f>
        <v>-105883</v>
      </c>
      <c r="E50" s="25">
        <f t="shared" si="12"/>
        <v>94117</v>
      </c>
      <c r="F50" s="7">
        <f t="shared" si="12"/>
        <v>94117</v>
      </c>
      <c r="G50" s="7">
        <f t="shared" si="12"/>
        <v>94117</v>
      </c>
      <c r="H50" s="25">
        <f t="shared" si="12"/>
        <v>0</v>
      </c>
    </row>
    <row r="51" spans="2:8" x14ac:dyDescent="0.2">
      <c r="B51" s="10" t="s">
        <v>52</v>
      </c>
      <c r="C51" s="22">
        <v>200000</v>
      </c>
      <c r="D51" s="22">
        <v>-105883</v>
      </c>
      <c r="E51" s="26">
        <f t="shared" si="3"/>
        <v>94117</v>
      </c>
      <c r="F51" s="23">
        <f>E51</f>
        <v>94117</v>
      </c>
      <c r="G51" s="23">
        <f>F51</f>
        <v>94117</v>
      </c>
      <c r="H51" s="30">
        <f t="shared" si="4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3"/>
        <v>0</v>
      </c>
      <c r="F52" s="23">
        <v>0</v>
      </c>
      <c r="G52" s="23">
        <v>0</v>
      </c>
      <c r="H52" s="30">
        <f t="shared" si="4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3"/>
        <v>0</v>
      </c>
      <c r="F53" s="23">
        <v>0</v>
      </c>
      <c r="G53" s="23">
        <v>0</v>
      </c>
      <c r="H53" s="30">
        <f t="shared" si="4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3"/>
        <v>0</v>
      </c>
      <c r="F54" s="23">
        <v>0</v>
      </c>
      <c r="G54" s="23">
        <v>0</v>
      </c>
      <c r="H54" s="30">
        <f t="shared" si="4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3"/>
        <v>0</v>
      </c>
      <c r="F55" s="23">
        <v>0</v>
      </c>
      <c r="G55" s="23">
        <v>0</v>
      </c>
      <c r="H55" s="30">
        <f t="shared" si="4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3"/>
        <v>0</v>
      </c>
      <c r="F56" s="23">
        <v>0</v>
      </c>
      <c r="G56" s="23">
        <v>0</v>
      </c>
      <c r="H56" s="30">
        <f t="shared" si="4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3"/>
        <v>0</v>
      </c>
      <c r="F57" s="23">
        <v>0</v>
      </c>
      <c r="G57" s="23">
        <v>0</v>
      </c>
      <c r="H57" s="30">
        <f t="shared" si="4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3"/>
        <v>0</v>
      </c>
      <c r="F58" s="23">
        <v>0</v>
      </c>
      <c r="G58" s="23">
        <v>0</v>
      </c>
      <c r="H58" s="30">
        <f t="shared" si="4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3"/>
        <v>0</v>
      </c>
      <c r="F59" s="23">
        <v>0</v>
      </c>
      <c r="G59" s="23">
        <v>0</v>
      </c>
      <c r="H59" s="30">
        <f t="shared" si="4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13">SUM(D61:D63)</f>
        <v>0</v>
      </c>
      <c r="E60" s="25">
        <f t="shared" si="13"/>
        <v>0</v>
      </c>
      <c r="F60" s="7">
        <f t="shared" si="13"/>
        <v>0</v>
      </c>
      <c r="G60" s="7">
        <f t="shared" si="13"/>
        <v>0</v>
      </c>
      <c r="H60" s="25">
        <f t="shared" si="13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3"/>
        <v>0</v>
      </c>
      <c r="F61" s="23">
        <v>0</v>
      </c>
      <c r="G61" s="23">
        <v>0</v>
      </c>
      <c r="H61" s="30">
        <f t="shared" si="4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3"/>
        <v>0</v>
      </c>
      <c r="F62" s="23">
        <v>0</v>
      </c>
      <c r="G62" s="23">
        <v>0</v>
      </c>
      <c r="H62" s="30">
        <f t="shared" si="4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3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14">SUM(D65:D72)</f>
        <v>0</v>
      </c>
      <c r="E64" s="25">
        <f t="shared" si="14"/>
        <v>0</v>
      </c>
      <c r="F64" s="7">
        <f t="shared" si="14"/>
        <v>0</v>
      </c>
      <c r="G64" s="7">
        <f t="shared" si="14"/>
        <v>0</v>
      </c>
      <c r="H64" s="25">
        <f t="shared" si="14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3"/>
        <v>0</v>
      </c>
      <c r="F65" s="23">
        <v>0</v>
      </c>
      <c r="G65" s="23">
        <v>0</v>
      </c>
      <c r="H65" s="30">
        <f t="shared" si="4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3"/>
        <v>0</v>
      </c>
      <c r="F66" s="23">
        <v>0</v>
      </c>
      <c r="G66" s="23">
        <v>0</v>
      </c>
      <c r="H66" s="30">
        <f t="shared" si="4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3"/>
        <v>0</v>
      </c>
      <c r="F67" s="23">
        <v>0</v>
      </c>
      <c r="G67" s="23">
        <v>0</v>
      </c>
      <c r="H67" s="30">
        <f t="shared" si="4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3"/>
        <v>0</v>
      </c>
      <c r="F68" s="23">
        <v>0</v>
      </c>
      <c r="G68" s="23">
        <v>0</v>
      </c>
      <c r="H68" s="30">
        <f t="shared" si="4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3"/>
        <v>0</v>
      </c>
      <c r="F69" s="23">
        <v>0</v>
      </c>
      <c r="G69" s="23">
        <v>0</v>
      </c>
      <c r="H69" s="30">
        <f t="shared" si="4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3"/>
        <v>0</v>
      </c>
      <c r="F70" s="23">
        <v>0</v>
      </c>
      <c r="G70" s="23">
        <v>0</v>
      </c>
      <c r="H70" s="30">
        <f t="shared" si="4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3"/>
        <v>0</v>
      </c>
      <c r="F71" s="23">
        <v>0</v>
      </c>
      <c r="G71" s="23">
        <v>0</v>
      </c>
      <c r="H71" s="30">
        <f t="shared" si="4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3"/>
        <v>0</v>
      </c>
      <c r="F72" s="23">
        <v>0</v>
      </c>
      <c r="G72" s="23">
        <v>0</v>
      </c>
      <c r="H72" s="30">
        <f t="shared" si="4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5">SUM(D74:D76)</f>
        <v>0</v>
      </c>
      <c r="E73" s="25">
        <f t="shared" si="15"/>
        <v>0</v>
      </c>
      <c r="F73" s="7">
        <f t="shared" si="15"/>
        <v>0</v>
      </c>
      <c r="G73" s="7">
        <f t="shared" si="15"/>
        <v>0</v>
      </c>
      <c r="H73" s="25">
        <f t="shared" si="15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3"/>
        <v>0</v>
      </c>
      <c r="F74" s="23">
        <v>0</v>
      </c>
      <c r="G74" s="22">
        <v>0</v>
      </c>
      <c r="H74" s="30">
        <f t="shared" si="4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3"/>
        <v>0</v>
      </c>
      <c r="F75" s="23">
        <v>0</v>
      </c>
      <c r="G75" s="22">
        <v>0</v>
      </c>
      <c r="H75" s="30">
        <f t="shared" si="4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3"/>
        <v>0</v>
      </c>
      <c r="F76" s="23">
        <v>0</v>
      </c>
      <c r="G76" s="22">
        <v>0</v>
      </c>
      <c r="H76" s="30">
        <f t="shared" si="4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6">SUM(D78:D84)</f>
        <v>0</v>
      </c>
      <c r="E77" s="25">
        <f t="shared" si="16"/>
        <v>0</v>
      </c>
      <c r="F77" s="7">
        <f t="shared" si="16"/>
        <v>0</v>
      </c>
      <c r="G77" s="7">
        <f t="shared" si="16"/>
        <v>0</v>
      </c>
      <c r="H77" s="25">
        <f t="shared" si="16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3"/>
        <v>0</v>
      </c>
      <c r="F78" s="23">
        <v>0</v>
      </c>
      <c r="G78" s="22">
        <v>0</v>
      </c>
      <c r="H78" s="30">
        <f t="shared" si="4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3"/>
        <v>0</v>
      </c>
      <c r="F79" s="23">
        <v>0</v>
      </c>
      <c r="G79" s="22">
        <v>0</v>
      </c>
      <c r="H79" s="30">
        <f t="shared" si="4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7">SUM(C80:D80)</f>
        <v>0</v>
      </c>
      <c r="F80" s="23">
        <v>0</v>
      </c>
      <c r="G80" s="22">
        <v>0</v>
      </c>
      <c r="H80" s="30">
        <f t="shared" ref="H80:H84" si="18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7"/>
        <v>0</v>
      </c>
      <c r="F81" s="23">
        <v>0</v>
      </c>
      <c r="G81" s="22">
        <v>0</v>
      </c>
      <c r="H81" s="30">
        <f t="shared" si="18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7"/>
        <v>0</v>
      </c>
      <c r="F82" s="23">
        <v>0</v>
      </c>
      <c r="G82" s="22">
        <v>0</v>
      </c>
      <c r="H82" s="30">
        <f t="shared" si="18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7"/>
        <v>0</v>
      </c>
      <c r="F83" s="23">
        <v>0</v>
      </c>
      <c r="G83" s="22">
        <v>0</v>
      </c>
      <c r="H83" s="30">
        <f t="shared" si="18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7"/>
        <v>0</v>
      </c>
      <c r="F84" s="23">
        <v>0</v>
      </c>
      <c r="G84" s="22">
        <v>0</v>
      </c>
      <c r="H84" s="30">
        <f t="shared" si="18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4348434</v>
      </c>
      <c r="D85" s="15">
        <f t="shared" ref="D85:H85" si="19">SUM(D86,D94,D104,D114,D124,D134,D138,D147,D151)</f>
        <v>65</v>
      </c>
      <c r="E85" s="27">
        <f t="shared" si="19"/>
        <v>4348499</v>
      </c>
      <c r="F85" s="15">
        <f t="shared" si="19"/>
        <v>4348499</v>
      </c>
      <c r="G85" s="15">
        <f t="shared" si="19"/>
        <v>4347827</v>
      </c>
      <c r="H85" s="27">
        <f t="shared" si="19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20">SUM(D87:D93)</f>
        <v>0</v>
      </c>
      <c r="E86" s="25">
        <f t="shared" si="20"/>
        <v>0</v>
      </c>
      <c r="F86" s="7">
        <f t="shared" si="20"/>
        <v>0</v>
      </c>
      <c r="G86" s="7">
        <f t="shared" si="20"/>
        <v>0</v>
      </c>
      <c r="H86" s="25">
        <f t="shared" si="20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f t="shared" ref="F87:G93" si="21">E87</f>
        <v>0</v>
      </c>
      <c r="G87" s="23">
        <f t="shared" si="21"/>
        <v>0</v>
      </c>
      <c r="H87" s="30">
        <f t="shared" ref="H87:H153" si="22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23">SUM(C88:D88)</f>
        <v>0</v>
      </c>
      <c r="F88" s="23">
        <f t="shared" si="21"/>
        <v>0</v>
      </c>
      <c r="G88" s="23">
        <f t="shared" si="21"/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23"/>
        <v>0</v>
      </c>
      <c r="F89" s="23">
        <f t="shared" si="21"/>
        <v>0</v>
      </c>
      <c r="G89" s="23">
        <f t="shared" si="21"/>
        <v>0</v>
      </c>
      <c r="H89" s="30">
        <f t="shared" si="22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23"/>
        <v>0</v>
      </c>
      <c r="F90" s="23">
        <f t="shared" si="21"/>
        <v>0</v>
      </c>
      <c r="G90" s="23">
        <f t="shared" si="21"/>
        <v>0</v>
      </c>
      <c r="H90" s="30">
        <f t="shared" si="22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23"/>
        <v>0</v>
      </c>
      <c r="F91" s="23">
        <f t="shared" si="21"/>
        <v>0</v>
      </c>
      <c r="G91" s="23">
        <f t="shared" si="21"/>
        <v>0</v>
      </c>
      <c r="H91" s="30">
        <f t="shared" si="22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23"/>
        <v>0</v>
      </c>
      <c r="F92" s="23">
        <f t="shared" si="21"/>
        <v>0</v>
      </c>
      <c r="G92" s="23">
        <f t="shared" si="21"/>
        <v>0</v>
      </c>
      <c r="H92" s="30">
        <f t="shared" si="22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23"/>
        <v>0</v>
      </c>
      <c r="F93" s="23">
        <f t="shared" si="21"/>
        <v>0</v>
      </c>
      <c r="G93" s="23">
        <f t="shared" si="21"/>
        <v>0</v>
      </c>
      <c r="H93" s="30">
        <f t="shared" si="22"/>
        <v>0</v>
      </c>
    </row>
    <row r="94" spans="2:8" ht="24" x14ac:dyDescent="0.2">
      <c r="B94" s="17" t="s">
        <v>21</v>
      </c>
      <c r="C94" s="7">
        <f>SUM(C95:C103)</f>
        <v>382700</v>
      </c>
      <c r="D94" s="7">
        <f t="shared" ref="D94:H94" si="24">SUM(D95:D103)</f>
        <v>-243042</v>
      </c>
      <c r="E94" s="25">
        <f t="shared" si="24"/>
        <v>139658</v>
      </c>
      <c r="F94" s="7">
        <f t="shared" si="24"/>
        <v>139658</v>
      </c>
      <c r="G94" s="7">
        <f t="shared" si="24"/>
        <v>139658</v>
      </c>
      <c r="H94" s="25">
        <f t="shared" si="24"/>
        <v>0</v>
      </c>
    </row>
    <row r="95" spans="2:8" ht="24" x14ac:dyDescent="0.2">
      <c r="B95" s="10" t="s">
        <v>22</v>
      </c>
      <c r="C95" s="22">
        <v>178200</v>
      </c>
      <c r="D95" s="22">
        <v>-118909</v>
      </c>
      <c r="E95" s="26">
        <f t="shared" si="23"/>
        <v>59291</v>
      </c>
      <c r="F95" s="23">
        <f t="shared" ref="F95:G103" si="25">E95</f>
        <v>59291</v>
      </c>
      <c r="G95" s="23">
        <f t="shared" si="25"/>
        <v>59291</v>
      </c>
      <c r="H95" s="30">
        <f t="shared" si="22"/>
        <v>0</v>
      </c>
    </row>
    <row r="96" spans="2:8" x14ac:dyDescent="0.2">
      <c r="B96" s="10" t="s">
        <v>23</v>
      </c>
      <c r="C96" s="22">
        <v>24000</v>
      </c>
      <c r="D96" s="22">
        <v>9536</v>
      </c>
      <c r="E96" s="26">
        <f t="shared" si="23"/>
        <v>33536</v>
      </c>
      <c r="F96" s="23">
        <f t="shared" si="25"/>
        <v>33536</v>
      </c>
      <c r="G96" s="23">
        <f t="shared" si="25"/>
        <v>33536</v>
      </c>
      <c r="H96" s="30">
        <f t="shared" si="22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23"/>
        <v>0</v>
      </c>
      <c r="F97" s="23">
        <f t="shared" si="25"/>
        <v>0</v>
      </c>
      <c r="G97" s="23">
        <f t="shared" si="25"/>
        <v>0</v>
      </c>
      <c r="H97" s="30">
        <f t="shared" si="22"/>
        <v>0</v>
      </c>
    </row>
    <row r="98" spans="2:18" ht="24" x14ac:dyDescent="0.2">
      <c r="B98" s="10" t="s">
        <v>25</v>
      </c>
      <c r="C98" s="22">
        <v>3000</v>
      </c>
      <c r="D98" s="22">
        <v>-2585</v>
      </c>
      <c r="E98" s="26">
        <f t="shared" si="23"/>
        <v>415</v>
      </c>
      <c r="F98" s="23">
        <f t="shared" si="25"/>
        <v>415</v>
      </c>
      <c r="G98" s="23">
        <f t="shared" si="25"/>
        <v>415</v>
      </c>
      <c r="H98" s="30">
        <f t="shared" si="22"/>
        <v>0</v>
      </c>
    </row>
    <row r="99" spans="2:18" ht="24" x14ac:dyDescent="0.2">
      <c r="B99" s="10" t="s">
        <v>26</v>
      </c>
      <c r="C99" s="22">
        <v>6000</v>
      </c>
      <c r="D99" s="22">
        <v>-6000</v>
      </c>
      <c r="E99" s="26">
        <f t="shared" si="23"/>
        <v>0</v>
      </c>
      <c r="F99" s="23">
        <f t="shared" si="25"/>
        <v>0</v>
      </c>
      <c r="G99" s="23">
        <f t="shared" si="25"/>
        <v>0</v>
      </c>
      <c r="H99" s="30">
        <f t="shared" si="22"/>
        <v>0</v>
      </c>
      <c r="J99" s="18"/>
    </row>
    <row r="100" spans="2:18" x14ac:dyDescent="0.2">
      <c r="B100" s="10" t="s">
        <v>27</v>
      </c>
      <c r="C100" s="22">
        <v>46000</v>
      </c>
      <c r="D100" s="22">
        <v>-31000</v>
      </c>
      <c r="E100" s="26">
        <f t="shared" si="23"/>
        <v>15000</v>
      </c>
      <c r="F100" s="23">
        <f t="shared" si="25"/>
        <v>15000</v>
      </c>
      <c r="G100" s="23">
        <f t="shared" si="25"/>
        <v>15000</v>
      </c>
      <c r="H100" s="30">
        <f t="shared" si="22"/>
        <v>0</v>
      </c>
      <c r="R100" s="2"/>
    </row>
    <row r="101" spans="2:18" ht="24" x14ac:dyDescent="0.2">
      <c r="B101" s="10" t="s">
        <v>28</v>
      </c>
      <c r="C101" s="22">
        <v>8500</v>
      </c>
      <c r="D101" s="22">
        <v>-8500</v>
      </c>
      <c r="E101" s="26">
        <f t="shared" si="23"/>
        <v>0</v>
      </c>
      <c r="F101" s="23">
        <f t="shared" si="25"/>
        <v>0</v>
      </c>
      <c r="G101" s="23">
        <f t="shared" si="25"/>
        <v>0</v>
      </c>
      <c r="H101" s="30">
        <f t="shared" si="22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23"/>
        <v>0</v>
      </c>
      <c r="F102" s="23">
        <f t="shared" si="25"/>
        <v>0</v>
      </c>
      <c r="G102" s="23">
        <f t="shared" si="25"/>
        <v>0</v>
      </c>
      <c r="H102" s="30">
        <f t="shared" si="22"/>
        <v>0</v>
      </c>
    </row>
    <row r="103" spans="2:18" ht="24.6" customHeight="1" x14ac:dyDescent="0.2">
      <c r="B103" s="10" t="s">
        <v>30</v>
      </c>
      <c r="C103" s="22">
        <v>117000</v>
      </c>
      <c r="D103" s="22">
        <v>-85584</v>
      </c>
      <c r="E103" s="26">
        <f t="shared" si="23"/>
        <v>31416</v>
      </c>
      <c r="F103" s="23">
        <f t="shared" si="25"/>
        <v>31416</v>
      </c>
      <c r="G103" s="23">
        <f t="shared" si="25"/>
        <v>31416</v>
      </c>
      <c r="H103" s="30">
        <f t="shared" si="22"/>
        <v>0</v>
      </c>
    </row>
    <row r="104" spans="2:18" ht="24" x14ac:dyDescent="0.2">
      <c r="B104" s="17" t="s">
        <v>31</v>
      </c>
      <c r="C104" s="7">
        <f>SUM(C105:C113)</f>
        <v>3965734</v>
      </c>
      <c r="D104" s="7">
        <f t="shared" ref="D104:H104" si="26">SUM(D105:D113)</f>
        <v>243107</v>
      </c>
      <c r="E104" s="25">
        <f t="shared" si="26"/>
        <v>4208841</v>
      </c>
      <c r="F104" s="7">
        <f t="shared" si="26"/>
        <v>4208841</v>
      </c>
      <c r="G104" s="7">
        <f t="shared" si="26"/>
        <v>4208169</v>
      </c>
      <c r="H104" s="25">
        <f t="shared" si="26"/>
        <v>0</v>
      </c>
    </row>
    <row r="105" spans="2:18" x14ac:dyDescent="0.2">
      <c r="B105" s="10" t="s">
        <v>32</v>
      </c>
      <c r="C105" s="22">
        <v>595000</v>
      </c>
      <c r="D105" s="22">
        <v>-70417</v>
      </c>
      <c r="E105" s="26">
        <f t="shared" si="23"/>
        <v>524583</v>
      </c>
      <c r="F105" s="23">
        <f t="shared" ref="F105:G113" si="27">E105</f>
        <v>524583</v>
      </c>
      <c r="G105" s="23">
        <v>523911</v>
      </c>
      <c r="H105" s="30">
        <f t="shared" si="22"/>
        <v>0</v>
      </c>
    </row>
    <row r="106" spans="2:18" x14ac:dyDescent="0.2">
      <c r="B106" s="10" t="s">
        <v>33</v>
      </c>
      <c r="C106" s="22">
        <v>17000</v>
      </c>
      <c r="D106" s="22">
        <v>39028</v>
      </c>
      <c r="E106" s="26">
        <f t="shared" si="23"/>
        <v>56028</v>
      </c>
      <c r="F106" s="23">
        <f t="shared" si="27"/>
        <v>56028</v>
      </c>
      <c r="G106" s="23">
        <f t="shared" si="27"/>
        <v>56028</v>
      </c>
      <c r="H106" s="30">
        <f t="shared" si="22"/>
        <v>0</v>
      </c>
    </row>
    <row r="107" spans="2:18" ht="24" x14ac:dyDescent="0.2">
      <c r="B107" s="10" t="s">
        <v>34</v>
      </c>
      <c r="C107" s="22">
        <v>2255599</v>
      </c>
      <c r="D107" s="22">
        <v>802638</v>
      </c>
      <c r="E107" s="26">
        <f t="shared" si="23"/>
        <v>3058237</v>
      </c>
      <c r="F107" s="23">
        <f t="shared" si="27"/>
        <v>3058237</v>
      </c>
      <c r="G107" s="23">
        <f t="shared" si="27"/>
        <v>3058237</v>
      </c>
      <c r="H107" s="30">
        <f t="shared" si="22"/>
        <v>0</v>
      </c>
    </row>
    <row r="108" spans="2:18" ht="24" x14ac:dyDescent="0.2">
      <c r="B108" s="10" t="s">
        <v>35</v>
      </c>
      <c r="C108" s="22">
        <v>70000</v>
      </c>
      <c r="D108" s="22">
        <v>-24219</v>
      </c>
      <c r="E108" s="26">
        <f t="shared" si="23"/>
        <v>45781</v>
      </c>
      <c r="F108" s="23">
        <f t="shared" si="27"/>
        <v>45781</v>
      </c>
      <c r="G108" s="23">
        <f t="shared" si="27"/>
        <v>45781</v>
      </c>
      <c r="H108" s="30">
        <f t="shared" si="22"/>
        <v>0</v>
      </c>
    </row>
    <row r="109" spans="2:18" ht="24" x14ac:dyDescent="0.2">
      <c r="B109" s="10" t="s">
        <v>36</v>
      </c>
      <c r="C109" s="22">
        <v>381500</v>
      </c>
      <c r="D109" s="22">
        <v>-94106</v>
      </c>
      <c r="E109" s="26">
        <f t="shared" si="23"/>
        <v>287394</v>
      </c>
      <c r="F109" s="23">
        <f t="shared" si="27"/>
        <v>287394</v>
      </c>
      <c r="G109" s="23">
        <f t="shared" si="27"/>
        <v>287394</v>
      </c>
      <c r="H109" s="30">
        <f t="shared" si="22"/>
        <v>0</v>
      </c>
    </row>
    <row r="110" spans="2:18" ht="24" x14ac:dyDescent="0.2">
      <c r="B110" s="10" t="s">
        <v>37</v>
      </c>
      <c r="C110" s="22">
        <v>77000</v>
      </c>
      <c r="D110" s="22">
        <v>-67343</v>
      </c>
      <c r="E110" s="26">
        <f t="shared" si="23"/>
        <v>9657</v>
      </c>
      <c r="F110" s="23">
        <f t="shared" si="27"/>
        <v>9657</v>
      </c>
      <c r="G110" s="23">
        <f t="shared" si="27"/>
        <v>9657</v>
      </c>
      <c r="H110" s="30">
        <f t="shared" si="22"/>
        <v>0</v>
      </c>
    </row>
    <row r="111" spans="2:18" x14ac:dyDescent="0.2">
      <c r="B111" s="10" t="s">
        <v>38</v>
      </c>
      <c r="C111" s="22">
        <v>205000</v>
      </c>
      <c r="D111" s="22">
        <v>-99455</v>
      </c>
      <c r="E111" s="26">
        <f t="shared" si="23"/>
        <v>105545</v>
      </c>
      <c r="F111" s="23">
        <f t="shared" si="27"/>
        <v>105545</v>
      </c>
      <c r="G111" s="23">
        <f t="shared" si="27"/>
        <v>105545</v>
      </c>
      <c r="H111" s="30">
        <f t="shared" si="22"/>
        <v>0</v>
      </c>
    </row>
    <row r="112" spans="2:18" x14ac:dyDescent="0.2">
      <c r="B112" s="10" t="s">
        <v>39</v>
      </c>
      <c r="C112" s="22">
        <v>63500</v>
      </c>
      <c r="D112" s="22">
        <v>-40977</v>
      </c>
      <c r="E112" s="26">
        <f t="shared" si="23"/>
        <v>22523</v>
      </c>
      <c r="F112" s="23">
        <f t="shared" si="27"/>
        <v>22523</v>
      </c>
      <c r="G112" s="23">
        <f t="shared" si="27"/>
        <v>22523</v>
      </c>
      <c r="H112" s="30">
        <f t="shared" si="22"/>
        <v>0</v>
      </c>
      <c r="J112" s="18"/>
    </row>
    <row r="113" spans="2:8" x14ac:dyDescent="0.2">
      <c r="B113" s="10" t="s">
        <v>40</v>
      </c>
      <c r="C113" s="22">
        <v>301135</v>
      </c>
      <c r="D113" s="22">
        <v>-202042</v>
      </c>
      <c r="E113" s="26">
        <f t="shared" si="23"/>
        <v>99093</v>
      </c>
      <c r="F113" s="23">
        <f t="shared" si="27"/>
        <v>99093</v>
      </c>
      <c r="G113" s="23">
        <f t="shared" si="27"/>
        <v>99093</v>
      </c>
      <c r="H113" s="30">
        <f t="shared" si="22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8">SUM(D115:D123)</f>
        <v>0</v>
      </c>
      <c r="E114" s="25">
        <f t="shared" si="28"/>
        <v>0</v>
      </c>
      <c r="F114" s="7">
        <f t="shared" si="28"/>
        <v>0</v>
      </c>
      <c r="G114" s="7">
        <f t="shared" si="28"/>
        <v>0</v>
      </c>
      <c r="H114" s="25">
        <f t="shared" si="28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23"/>
        <v>0</v>
      </c>
      <c r="F115" s="23">
        <v>0</v>
      </c>
      <c r="G115" s="23">
        <v>0</v>
      </c>
      <c r="H115" s="30">
        <f t="shared" si="22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23"/>
        <v>0</v>
      </c>
      <c r="F116" s="23">
        <v>0</v>
      </c>
      <c r="G116" s="23">
        <v>0</v>
      </c>
      <c r="H116" s="30">
        <f t="shared" si="22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23"/>
        <v>0</v>
      </c>
      <c r="F117" s="23">
        <v>0</v>
      </c>
      <c r="G117" s="23">
        <v>0</v>
      </c>
      <c r="H117" s="30">
        <f t="shared" si="22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23"/>
        <v>0</v>
      </c>
      <c r="F118" s="23">
        <v>0</v>
      </c>
      <c r="G118" s="23">
        <v>0</v>
      </c>
      <c r="H118" s="30">
        <f t="shared" si="22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23"/>
        <v>0</v>
      </c>
      <c r="F119" s="23">
        <v>0</v>
      </c>
      <c r="G119" s="23">
        <v>0</v>
      </c>
      <c r="H119" s="30">
        <f t="shared" si="22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23"/>
        <v>0</v>
      </c>
      <c r="F120" s="23">
        <v>0</v>
      </c>
      <c r="G120" s="23">
        <v>0</v>
      </c>
      <c r="H120" s="30">
        <f t="shared" si="22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23"/>
        <v>0</v>
      </c>
      <c r="F121" s="23">
        <v>0</v>
      </c>
      <c r="G121" s="23">
        <v>0</v>
      </c>
      <c r="H121" s="30">
        <f t="shared" si="22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23"/>
        <v>0</v>
      </c>
      <c r="F122" s="23">
        <v>0</v>
      </c>
      <c r="G122" s="23">
        <v>0</v>
      </c>
      <c r="H122" s="30">
        <f t="shared" si="22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23"/>
        <v>0</v>
      </c>
      <c r="F123" s="23">
        <v>0</v>
      </c>
      <c r="G123" s="23">
        <v>0</v>
      </c>
      <c r="H123" s="30">
        <f t="shared" si="22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9">SUM(D125:D133)</f>
        <v>0</v>
      </c>
      <c r="E124" s="25">
        <f t="shared" si="29"/>
        <v>0</v>
      </c>
      <c r="F124" s="7">
        <f t="shared" si="29"/>
        <v>0</v>
      </c>
      <c r="G124" s="7">
        <f t="shared" si="29"/>
        <v>0</v>
      </c>
      <c r="H124" s="25">
        <f t="shared" si="29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23"/>
        <v>0</v>
      </c>
      <c r="F125" s="23">
        <v>0</v>
      </c>
      <c r="G125" s="23">
        <v>0</v>
      </c>
      <c r="H125" s="30">
        <f t="shared" si="22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23"/>
        <v>0</v>
      </c>
      <c r="F126" s="23">
        <v>0</v>
      </c>
      <c r="G126" s="23">
        <v>0</v>
      </c>
      <c r="H126" s="30">
        <f t="shared" si="22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23"/>
        <v>0</v>
      </c>
      <c r="F127" s="23">
        <v>0</v>
      </c>
      <c r="G127" s="23">
        <v>0</v>
      </c>
      <c r="H127" s="30">
        <f t="shared" si="22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23"/>
        <v>0</v>
      </c>
      <c r="F128" s="23">
        <v>0</v>
      </c>
      <c r="G128" s="23">
        <v>0</v>
      </c>
      <c r="H128" s="30">
        <f t="shared" si="22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23"/>
        <v>0</v>
      </c>
      <c r="F129" s="23">
        <v>0</v>
      </c>
      <c r="G129" s="23">
        <v>0</v>
      </c>
      <c r="H129" s="30">
        <f t="shared" si="22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23"/>
        <v>0</v>
      </c>
      <c r="F130" s="23">
        <v>0</v>
      </c>
      <c r="G130" s="23">
        <v>0</v>
      </c>
      <c r="H130" s="30">
        <f t="shared" si="22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23"/>
        <v>0</v>
      </c>
      <c r="F131" s="23">
        <v>0</v>
      </c>
      <c r="G131" s="22">
        <v>0</v>
      </c>
      <c r="H131" s="30">
        <f t="shared" si="22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23"/>
        <v>0</v>
      </c>
      <c r="F132" s="23">
        <v>0</v>
      </c>
      <c r="G132" s="22">
        <v>0</v>
      </c>
      <c r="H132" s="30">
        <f t="shared" si="22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23"/>
        <v>0</v>
      </c>
      <c r="F133" s="23">
        <v>0</v>
      </c>
      <c r="G133" s="22">
        <v>0</v>
      </c>
      <c r="H133" s="30">
        <f t="shared" si="22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30">SUM(D135:D137)</f>
        <v>0</v>
      </c>
      <c r="E134" s="25">
        <f t="shared" si="30"/>
        <v>0</v>
      </c>
      <c r="F134" s="7">
        <f t="shared" si="30"/>
        <v>0</v>
      </c>
      <c r="G134" s="7">
        <f t="shared" si="30"/>
        <v>0</v>
      </c>
      <c r="H134" s="25">
        <f t="shared" si="30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23"/>
        <v>0</v>
      </c>
      <c r="F135" s="23">
        <v>0</v>
      </c>
      <c r="G135" s="23">
        <v>0</v>
      </c>
      <c r="H135" s="30">
        <f t="shared" si="22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23"/>
        <v>0</v>
      </c>
      <c r="F136" s="23">
        <v>0</v>
      </c>
      <c r="G136" s="23">
        <v>0</v>
      </c>
      <c r="H136" s="30">
        <f t="shared" si="22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23"/>
        <v>0</v>
      </c>
      <c r="F137" s="23">
        <v>0</v>
      </c>
      <c r="G137" s="23">
        <v>0</v>
      </c>
      <c r="H137" s="30">
        <f t="shared" si="22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31">SUM(D139:D146)</f>
        <v>0</v>
      </c>
      <c r="E138" s="25">
        <f t="shared" si="31"/>
        <v>0</v>
      </c>
      <c r="F138" s="7">
        <f t="shared" si="31"/>
        <v>0</v>
      </c>
      <c r="G138" s="7">
        <f t="shared" si="31"/>
        <v>0</v>
      </c>
      <c r="H138" s="25">
        <f t="shared" si="31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23"/>
        <v>0</v>
      </c>
      <c r="F139" s="23">
        <v>0</v>
      </c>
      <c r="G139" s="23">
        <v>0</v>
      </c>
      <c r="H139" s="30">
        <f t="shared" si="22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23"/>
        <v>0</v>
      </c>
      <c r="F140" s="23">
        <v>0</v>
      </c>
      <c r="G140" s="23">
        <v>0</v>
      </c>
      <c r="H140" s="30">
        <f t="shared" si="22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23"/>
        <v>0</v>
      </c>
      <c r="F141" s="23">
        <v>0</v>
      </c>
      <c r="G141" s="23">
        <v>0</v>
      </c>
      <c r="H141" s="30">
        <f t="shared" si="22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23"/>
        <v>0</v>
      </c>
      <c r="F142" s="23">
        <v>0</v>
      </c>
      <c r="G142" s="23">
        <v>0</v>
      </c>
      <c r="H142" s="30">
        <f t="shared" si="22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23"/>
        <v>0</v>
      </c>
      <c r="F143" s="23">
        <v>0</v>
      </c>
      <c r="G143" s="23">
        <v>0</v>
      </c>
      <c r="H143" s="30">
        <f t="shared" si="22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23"/>
        <v>0</v>
      </c>
      <c r="F144" s="23">
        <v>0</v>
      </c>
      <c r="G144" s="23">
        <v>0</v>
      </c>
      <c r="H144" s="30">
        <f t="shared" si="22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23"/>
        <v>0</v>
      </c>
      <c r="F145" s="23">
        <v>0</v>
      </c>
      <c r="G145" s="23">
        <v>0</v>
      </c>
      <c r="H145" s="30">
        <f t="shared" si="22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23"/>
        <v>0</v>
      </c>
      <c r="F146" s="23">
        <v>0</v>
      </c>
      <c r="G146" s="23">
        <v>0</v>
      </c>
      <c r="H146" s="30">
        <f t="shared" si="22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32">SUM(D148:D150)</f>
        <v>0</v>
      </c>
      <c r="E147" s="25">
        <f t="shared" si="32"/>
        <v>0</v>
      </c>
      <c r="F147" s="7">
        <f t="shared" si="32"/>
        <v>0</v>
      </c>
      <c r="G147" s="7">
        <f t="shared" si="32"/>
        <v>0</v>
      </c>
      <c r="H147" s="25">
        <f t="shared" si="32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23"/>
        <v>0</v>
      </c>
      <c r="F148" s="23">
        <v>0</v>
      </c>
      <c r="G148" s="23">
        <v>0</v>
      </c>
      <c r="H148" s="30">
        <f t="shared" si="22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23"/>
        <v>0</v>
      </c>
      <c r="F149" s="23">
        <v>0</v>
      </c>
      <c r="G149" s="23">
        <v>0</v>
      </c>
      <c r="H149" s="30">
        <f t="shared" si="22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23"/>
        <v>0</v>
      </c>
      <c r="F150" s="23">
        <v>0</v>
      </c>
      <c r="G150" s="23">
        <v>0</v>
      </c>
      <c r="H150" s="30">
        <f t="shared" si="22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33">SUM(D152:D158)</f>
        <v>0</v>
      </c>
      <c r="E151" s="25">
        <f t="shared" si="33"/>
        <v>0</v>
      </c>
      <c r="F151" s="7">
        <f t="shared" si="33"/>
        <v>0</v>
      </c>
      <c r="G151" s="7">
        <f t="shared" si="33"/>
        <v>0</v>
      </c>
      <c r="H151" s="25">
        <f t="shared" si="33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23"/>
        <v>0</v>
      </c>
      <c r="F152" s="23">
        <v>0</v>
      </c>
      <c r="G152" s="23">
        <v>0</v>
      </c>
      <c r="H152" s="30">
        <f t="shared" si="22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23"/>
        <v>0</v>
      </c>
      <c r="F153" s="23">
        <v>0</v>
      </c>
      <c r="G153" s="23">
        <v>0</v>
      </c>
      <c r="H153" s="30">
        <f t="shared" si="22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34">SUM(C154:D154)</f>
        <v>0</v>
      </c>
      <c r="F154" s="23">
        <v>0</v>
      </c>
      <c r="G154" s="23">
        <v>0</v>
      </c>
      <c r="H154" s="30">
        <f t="shared" ref="H154:H158" si="35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34"/>
        <v>0</v>
      </c>
      <c r="F155" s="23">
        <v>0</v>
      </c>
      <c r="G155" s="23">
        <v>0</v>
      </c>
      <c r="H155" s="30">
        <f t="shared" si="35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34"/>
        <v>0</v>
      </c>
      <c r="F156" s="23">
        <v>0</v>
      </c>
      <c r="G156" s="23">
        <v>0</v>
      </c>
      <c r="H156" s="30">
        <f t="shared" si="35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34"/>
        <v>0</v>
      </c>
      <c r="F157" s="23">
        <v>0</v>
      </c>
      <c r="G157" s="23">
        <v>0</v>
      </c>
      <c r="H157" s="30">
        <f t="shared" si="35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34"/>
        <v>0</v>
      </c>
      <c r="F158" s="23">
        <v>0</v>
      </c>
      <c r="G158" s="23">
        <v>0</v>
      </c>
      <c r="H158" s="30">
        <f t="shared" si="35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11263777</v>
      </c>
      <c r="D160" s="21">
        <f t="shared" ref="D160:G160" si="36">SUM(D10,D85)</f>
        <v>165</v>
      </c>
      <c r="E160" s="28">
        <f>SUM(E10,E85)</f>
        <v>11263942</v>
      </c>
      <c r="F160" s="21">
        <f t="shared" si="36"/>
        <v>11131647</v>
      </c>
      <c r="G160" s="21">
        <f t="shared" si="36"/>
        <v>10978147</v>
      </c>
      <c r="H160" s="28">
        <f>SUM(H10,H85)</f>
        <v>132295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2025-01-30T21:02:46Z</cp:lastPrinted>
  <dcterms:created xsi:type="dcterms:W3CDTF">2020-01-08T21:14:59Z</dcterms:created>
  <dcterms:modified xsi:type="dcterms:W3CDTF">2025-01-31T22:10:06Z</dcterms:modified>
</cp:coreProperties>
</file>